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0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" sheetId="5" r:id="rId5"/>
  </sheets>
  <definedNames>
    <definedName name="_xlnm.Print_Area" localSheetId="2">'CashFlow'!$A$1:$E$62</definedName>
  </definedNames>
  <calcPr fullCalcOnLoad="1"/>
</workbook>
</file>

<file path=xl/sharedStrings.xml><?xml version="1.0" encoding="utf-8"?>
<sst xmlns="http://schemas.openxmlformats.org/spreadsheetml/2006/main" count="192" uniqueCount="138">
  <si>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</si>
  <si>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</si>
  <si>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</si>
  <si>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</si>
  <si>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</si>
  <si>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</si>
  <si>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</si>
  <si>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</si>
  <si>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</si>
  <si>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</si>
  <si>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</si>
  <si>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Profit From Operations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</si>
  <si>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</si>
  <si>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</si>
  <si>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</si>
  <si>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</si>
  <si>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</si>
  <si>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</si>
  <si>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</si>
  <si>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</si>
  <si>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PROPERTY, PLANT AND EQUIPMENT</t>
  </si>
  <si>
    <t>RESEARCH AND DEVELOPMENT EXPENDITURE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</si>
  <si>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</si>
  <si>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</si>
  <si>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</si>
  <si>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</si>
  <si>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</si>
  <si>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</si>
  <si>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NET CURRENT ASSETS</t>
  </si>
  <si>
    <t>SHARE CAPITAL</t>
  </si>
  <si>
    <t>SHARE PREMIUM</t>
  </si>
  <si>
    <t>RESERVES</t>
  </si>
  <si>
    <t>SHAREHOLDERS' FUND</t>
  </si>
  <si>
    <t>MINORITY INTEREST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</si>
  <si>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</si>
  <si>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</si>
  <si>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</si>
  <si>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</si>
  <si>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</si>
  <si>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</si>
  <si>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</si>
  <si>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</si>
  <si>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</si>
  <si>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</si>
  <si>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</si>
  <si>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</si>
  <si>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</si>
  <si>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</si>
  <si>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</si>
  <si>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NET INCREASE IN CASH AND CASH EQUIVALENTS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</si>
  <si>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</si>
  <si>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</si>
  <si>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</si>
  <si>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</si>
  <si>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</si>
  <si>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</si>
  <si>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</si>
  <si>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</si>
  <si>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</si>
  <si>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</si>
  <si>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</si>
  <si>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</si>
  <si>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</si>
  <si>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</si>
  <si>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</si>
  <si>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</si>
  <si>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</si>
  <si>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</si>
  <si>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</si>
  <si>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</si>
  <si>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</si>
  <si>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</si>
  <si>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</si>
  <si>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</si>
  <si>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</si>
  <si>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</si>
  <si>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</si>
  <si>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</si>
  <si>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</si>
  <si>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</si>
  <si>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</si>
  <si>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TOTAL CURRENT ASSETS</t>
  </si>
  <si>
    <t>TOTAL CURRENT LIABILITIES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</si>
  <si>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</si>
  <si>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</si>
  <si>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</si>
  <si>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</si>
  <si>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</si>
  <si>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</si>
  <si>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</si>
  <si>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</si>
  <si>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</si>
  <si>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</si>
  <si>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</si>
  <si>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</si>
  <si>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</si>
  <si>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</si>
  <si>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</si>
  <si>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</si>
  <si>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</si>
  <si>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</si>
  <si>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</si>
  <si>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</si>
  <si>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</si>
  <si>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</si>
  <si>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</si>
  <si>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</si>
  <si>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</si>
  <si>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</si>
  <si>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</si>
  <si>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</si>
  <si>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</si>
  <si>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</si>
  <si>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</si>
  <si>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</si>
  <si>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</si>
  <si>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</si>
  <si>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</si>
  <si>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</si>
  <si>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</si>
  <si>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year ended 31 August 2005.</t>
  </si>
  <si>
    <t>As at 01 September 2004</t>
  </si>
  <si>
    <t>As at 31 Aug 2005</t>
  </si>
  <si>
    <t>The Condensed Statement of Changes in Equity should be read in conjunction with the audited Annual Financial Statements for the year ended 31 August 2005.</t>
  </si>
  <si>
    <t>The Condensed Cash Flow Statement should be read in conjunction with the audited Annual Financial Statements for the year ended 31 August 2005.</t>
  </si>
  <si>
    <t>the year ended 31 August 2005.</t>
  </si>
  <si>
    <t>Current Year To Date</t>
  </si>
  <si>
    <t>Preceding Year To Date</t>
  </si>
  <si>
    <t>QUARTERLY REPORT - SECOND QUARTER</t>
  </si>
  <si>
    <t>CONDENSED BALANCE SHEET AS AT 28 FEB 2006</t>
  </si>
  <si>
    <t>FOR THE QUARTER ENDED 28 FEB 2006</t>
  </si>
  <si>
    <t>CURRENT YEAR ENDED 28 FEB 2006</t>
  </si>
  <si>
    <t>Summary of Key Financial Information for the financial period ended 28 Feb 2006</t>
  </si>
  <si>
    <t>ENDED 28 FEB 2006</t>
  </si>
  <si>
    <t>As at 28 Feb 2006</t>
  </si>
  <si>
    <t xml:space="preserve">CONDENSED STATEMENT OF CHANGES IN EQUITY FOR THE SECOND QUARTER </t>
  </si>
  <si>
    <t>Net Assets per share (RM)</t>
  </si>
  <si>
    <t>Taxation Paid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</si>
</sst>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#,##0.0000_);\(#,##0.0000\)"/>
    <numFmt numFmtId="214" formatCode="#,##0.00000_);\(#,##0.00000\)"/>
    <numFmt numFmtId="215" formatCode="#,##0.000000_);\(#,##0.000000\)"/>
    <numFmt numFmtId="216" formatCode="mm/dd/yy"/>
  </numFmts>
  <fonts count="27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7" fontId="15" fillId="0" borderId="2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7" fontId="15" fillId="0" borderId="2" xfId="0" applyNumberFormat="1" applyFont="1" applyBorder="1" applyAlignment="1">
      <alignment vertical="center"/>
    </xf>
    <xf numFmtId="37" fontId="15" fillId="0" borderId="0" xfId="0" applyNumberFormat="1" applyFont="1" applyBorder="1" applyAlignment="1">
      <alignment vertical="center"/>
    </xf>
    <xf numFmtId="37" fontId="15" fillId="0" borderId="1" xfId="0" applyNumberFormat="1" applyFont="1" applyBorder="1" applyAlignment="1">
      <alignment vertical="center"/>
    </xf>
    <xf numFmtId="39" fontId="15" fillId="0" borderId="0" xfId="0" applyNumberFormat="1" applyFont="1" applyAlignment="1">
      <alignment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95" fontId="18" fillId="0" borderId="5" xfId="0" applyNumberFormat="1" applyFont="1" applyBorder="1" applyAlignment="1">
      <alignment horizontal="center" vertical="top" wrapText="1"/>
    </xf>
    <xf numFmtId="195" fontId="18" fillId="0" borderId="0" xfId="0" applyNumberFormat="1" applyFont="1" applyBorder="1" applyAlignment="1">
      <alignment horizontal="center" vertical="top" wrapText="1"/>
    </xf>
    <xf numFmtId="195" fontId="16" fillId="0" borderId="8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8" fillId="0" borderId="0" xfId="0" applyNumberFormat="1" applyFont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201" fontId="15" fillId="0" borderId="11" xfId="0" applyNumberFormat="1" applyFont="1" applyBorder="1" applyAlignment="1">
      <alignment/>
    </xf>
    <xf numFmtId="201" fontId="15" fillId="0" borderId="6" xfId="0" applyNumberFormat="1" applyFont="1" applyBorder="1" applyAlignment="1">
      <alignment/>
    </xf>
    <xf numFmtId="201" fontId="15" fillId="0" borderId="5" xfId="0" applyNumberFormat="1" applyFont="1" applyBorder="1" applyAlignment="1">
      <alignment horizontal="right"/>
    </xf>
    <xf numFmtId="201" fontId="15" fillId="0" borderId="13" xfId="0" applyNumberFormat="1" applyFont="1" applyBorder="1" applyAlignment="1">
      <alignment horizontal="right"/>
    </xf>
    <xf numFmtId="201" fontId="15" fillId="0" borderId="8" xfId="0" applyNumberFormat="1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14" xfId="0" applyNumberFormat="1" applyFont="1" applyBorder="1" applyAlignment="1">
      <alignment horizontal="right"/>
    </xf>
    <xf numFmtId="201" fontId="15" fillId="0" borderId="12" xfId="0" applyNumberFormat="1" applyFont="1" applyBorder="1" applyAlignment="1" quotePrefix="1">
      <alignment horizontal="right"/>
    </xf>
    <xf numFmtId="201" fontId="15" fillId="0" borderId="7" xfId="0" applyNumberFormat="1" applyFont="1" applyBorder="1" applyAlignment="1" quotePrefix="1">
      <alignment horizontal="right"/>
    </xf>
    <xf numFmtId="201" fontId="15" fillId="0" borderId="12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5" xfId="0" applyNumberFormat="1" applyFont="1" applyBorder="1" applyAlignment="1">
      <alignment/>
    </xf>
    <xf numFmtId="201" fontId="15" fillId="0" borderId="16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2" xfId="15" applyNumberFormat="1" applyFont="1" applyBorder="1" applyAlignment="1">
      <alignment horizontal="center"/>
    </xf>
    <xf numFmtId="201" fontId="3" fillId="0" borderId="2" xfId="15" applyNumberFormat="1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201" fontId="3" fillId="0" borderId="2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17" xfId="0" applyNumberFormat="1" applyFont="1" applyBorder="1" applyAlignment="1">
      <alignment horizontal="center"/>
    </xf>
    <xf numFmtId="201" fontId="3" fillId="0" borderId="17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18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2" xfId="0" applyNumberFormat="1" applyFont="1" applyFill="1" applyBorder="1" applyAlignment="1">
      <alignment horizontal="center"/>
    </xf>
    <xf numFmtId="201" fontId="21" fillId="0" borderId="10" xfId="0" applyNumberFormat="1" applyFont="1" applyBorder="1" applyAlignment="1">
      <alignment/>
    </xf>
    <xf numFmtId="188" fontId="2" fillId="0" borderId="4" xfId="15" applyNumberFormat="1" applyFont="1" applyBorder="1" applyAlignment="1">
      <alignment/>
    </xf>
    <xf numFmtId="188" fontId="2" fillId="0" borderId="0" xfId="15" applyNumberFormat="1" applyFont="1" applyBorder="1" applyAlignment="1">
      <alignment/>
    </xf>
    <xf numFmtId="198" fontId="15" fillId="0" borderId="19" xfId="0" applyNumberFormat="1" applyFont="1" applyBorder="1" applyAlignment="1">
      <alignment horizontal="left" indent="4"/>
    </xf>
    <xf numFmtId="195" fontId="22" fillId="0" borderId="20" xfId="0" applyNumberFormat="1" applyFont="1" applyFill="1" applyBorder="1" applyAlignment="1">
      <alignment horizontal="center" vertical="top" wrapText="1"/>
    </xf>
    <xf numFmtId="195" fontId="22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3" xfId="0" applyFont="1" applyFill="1" applyBorder="1" applyAlignment="1">
      <alignment horizontal="right"/>
    </xf>
    <xf numFmtId="0" fontId="25" fillId="0" borderId="4" xfId="0" applyFont="1" applyFill="1" applyBorder="1" applyAlignment="1">
      <alignment/>
    </xf>
    <xf numFmtId="0" fontId="24" fillId="0" borderId="4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24" fillId="0" borderId="5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95" fontId="24" fillId="0" borderId="3" xfId="0" applyNumberFormat="1" applyFont="1" applyFill="1" applyBorder="1" applyAlignment="1">
      <alignment horizontal="right" vertical="top" wrapText="1"/>
    </xf>
    <xf numFmtId="195" fontId="24" fillId="0" borderId="7" xfId="0" applyNumberFormat="1" applyFont="1" applyFill="1" applyBorder="1" applyAlignment="1">
      <alignment vertical="top" wrapText="1"/>
    </xf>
    <xf numFmtId="195" fontId="24" fillId="0" borderId="0" xfId="0" applyNumberFormat="1" applyFont="1" applyFill="1" applyAlignment="1">
      <alignment vertical="top" wrapText="1"/>
    </xf>
    <xf numFmtId="195" fontId="24" fillId="0" borderId="5" xfId="0" applyNumberFormat="1" applyFont="1" applyFill="1" applyBorder="1" applyAlignment="1">
      <alignment horizontal="right" vertical="top" wrapText="1"/>
    </xf>
    <xf numFmtId="195" fontId="24" fillId="0" borderId="9" xfId="0" applyNumberFormat="1" applyFont="1" applyFill="1" applyBorder="1" applyAlignment="1">
      <alignment vertical="top" wrapText="1"/>
    </xf>
    <xf numFmtId="195" fontId="26" fillId="0" borderId="5" xfId="0" applyNumberFormat="1" applyFont="1" applyFill="1" applyBorder="1" applyAlignment="1">
      <alignment horizontal="right" vertical="top" wrapText="1"/>
    </xf>
    <xf numFmtId="195" fontId="26" fillId="0" borderId="9" xfId="0" applyNumberFormat="1" applyFont="1" applyFill="1" applyBorder="1" applyAlignment="1">
      <alignment vertical="top" wrapText="1"/>
    </xf>
    <xf numFmtId="195" fontId="25" fillId="0" borderId="0" xfId="0" applyNumberFormat="1" applyFont="1" applyFill="1" applyAlignment="1">
      <alignment horizontal="center" vertical="top" wrapText="1"/>
    </xf>
    <xf numFmtId="195" fontId="25" fillId="0" borderId="21" xfId="0" applyNumberFormat="1" applyFont="1" applyFill="1" applyBorder="1" applyAlignment="1">
      <alignment horizontal="center" vertical="top" wrapText="1"/>
    </xf>
    <xf numFmtId="195" fontId="26" fillId="0" borderId="0" xfId="0" applyNumberFormat="1" applyFont="1" applyFill="1" applyAlignment="1">
      <alignment vertical="top" wrapText="1"/>
    </xf>
    <xf numFmtId="195" fontId="26" fillId="0" borderId="10" xfId="0" applyNumberFormat="1" applyFont="1" applyFill="1" applyBorder="1" applyAlignment="1">
      <alignment horizontal="right" vertical="top" wrapText="1"/>
    </xf>
    <xf numFmtId="195" fontId="26" fillId="0" borderId="12" xfId="0" applyNumberFormat="1" applyFont="1" applyFill="1" applyBorder="1" applyAlignment="1">
      <alignment vertical="top" wrapText="1"/>
    </xf>
    <xf numFmtId="195" fontId="25" fillId="0" borderId="2" xfId="0" applyNumberFormat="1" applyFont="1" applyFill="1" applyBorder="1" applyAlignment="1">
      <alignment horizontal="center" vertical="top" wrapText="1"/>
    </xf>
    <xf numFmtId="195" fontId="25" fillId="0" borderId="22" xfId="0" applyNumberFormat="1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right"/>
    </xf>
    <xf numFmtId="0" fontId="26" fillId="0" borderId="7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21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5" xfId="0" applyFont="1" applyFill="1" applyBorder="1" applyAlignment="1" quotePrefix="1">
      <alignment horizontal="right"/>
    </xf>
    <xf numFmtId="0" fontId="26" fillId="0" borderId="9" xfId="0" applyFont="1" applyFill="1" applyBorder="1" applyAlignment="1">
      <alignment/>
    </xf>
    <xf numFmtId="188" fontId="26" fillId="0" borderId="21" xfId="15" applyNumberFormat="1" applyFont="1" applyFill="1" applyBorder="1" applyAlignment="1">
      <alignment horizontal="center"/>
    </xf>
    <xf numFmtId="188" fontId="26" fillId="0" borderId="0" xfId="15" applyNumberFormat="1" applyFont="1" applyFill="1" applyBorder="1" applyAlignment="1" quotePrefix="1">
      <alignment horizontal="center"/>
    </xf>
    <xf numFmtId="188" fontId="26" fillId="0" borderId="0" xfId="15" applyNumberFormat="1" applyFont="1" applyFill="1" applyBorder="1" applyAlignment="1">
      <alignment horizontal="center"/>
    </xf>
    <xf numFmtId="188" fontId="26" fillId="0" borderId="21" xfId="15" applyNumberFormat="1" applyFont="1" applyFill="1" applyBorder="1" applyAlignment="1" quotePrefix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37" fontId="26" fillId="0" borderId="21" xfId="0" applyNumberFormat="1" applyFont="1" applyFill="1" applyBorder="1" applyAlignment="1">
      <alignment horizontal="center"/>
    </xf>
    <xf numFmtId="37" fontId="26" fillId="0" borderId="0" xfId="0" applyNumberFormat="1" applyFont="1" applyFill="1" applyBorder="1" applyAlignment="1">
      <alignment/>
    </xf>
    <xf numFmtId="37" fontId="26" fillId="0" borderId="21" xfId="0" applyNumberFormat="1" applyFont="1" applyFill="1" applyBorder="1" applyAlignment="1">
      <alignment/>
    </xf>
    <xf numFmtId="0" fontId="26" fillId="0" borderId="3" xfId="0" applyFont="1" applyFill="1" applyBorder="1" applyAlignment="1" quotePrefix="1">
      <alignment horizontal="righ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0" fontId="26" fillId="0" borderId="5" xfId="0" applyFont="1" applyFill="1" applyBorder="1" applyAlignment="1">
      <alignment horizontal="right"/>
    </xf>
    <xf numFmtId="37" fontId="26" fillId="0" borderId="3" xfId="0" applyNumberFormat="1" applyFont="1" applyFill="1" applyBorder="1" applyAlignment="1">
      <alignment horizontal="center"/>
    </xf>
    <xf numFmtId="37" fontId="26" fillId="0" borderId="7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 quotePrefix="1">
      <alignment horizontal="righ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/>
    </xf>
    <xf numFmtId="195" fontId="22" fillId="0" borderId="0" xfId="0" applyNumberFormat="1" applyFont="1" applyFill="1" applyAlignment="1" quotePrefix="1">
      <alignment horizontal="center" vertical="top" wrapText="1"/>
    </xf>
    <xf numFmtId="195" fontId="22" fillId="0" borderId="21" xfId="0" applyNumberFormat="1" applyFont="1" applyFill="1" applyBorder="1" applyAlignment="1" quotePrefix="1">
      <alignment horizontal="center" vertical="top" wrapText="1"/>
    </xf>
    <xf numFmtId="195" fontId="26" fillId="0" borderId="2" xfId="0" applyNumberFormat="1" applyFont="1" applyFill="1" applyBorder="1" applyAlignment="1">
      <alignment horizontal="center" vertical="top" wrapText="1"/>
    </xf>
    <xf numFmtId="195" fontId="26" fillId="0" borderId="22" xfId="0" applyNumberFormat="1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left" vertical="top" wrapText="1"/>
    </xf>
    <xf numFmtId="37" fontId="26" fillId="0" borderId="22" xfId="0" applyNumberFormat="1" applyFont="1" applyFill="1" applyBorder="1" applyAlignment="1">
      <alignment horizontal="center"/>
    </xf>
    <xf numFmtId="37" fontId="26" fillId="0" borderId="2" xfId="0" applyNumberFormat="1" applyFont="1" applyFill="1" applyBorder="1" applyAlignment="1">
      <alignment/>
    </xf>
    <xf numFmtId="37" fontId="26" fillId="0" borderId="22" xfId="0" applyNumberFormat="1" applyFont="1" applyFill="1" applyBorder="1" applyAlignment="1">
      <alignment/>
    </xf>
    <xf numFmtId="37" fontId="16" fillId="0" borderId="0" xfId="0" applyNumberFormat="1" applyFont="1" applyAlignment="1">
      <alignment horizontal="center" vertical="top" wrapText="1"/>
    </xf>
    <xf numFmtId="37" fontId="16" fillId="0" borderId="2" xfId="0" applyNumberFormat="1" applyFont="1" applyBorder="1" applyAlignment="1">
      <alignment horizontal="center" vertical="top" wrapText="1"/>
    </xf>
    <xf numFmtId="37" fontId="15" fillId="0" borderId="0" xfId="0" applyNumberFormat="1" applyFont="1" applyBorder="1" applyAlignment="1">
      <alignment horizontal="right"/>
    </xf>
    <xf numFmtId="37" fontId="19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199" fontId="15" fillId="0" borderId="5" xfId="0" applyNumberFormat="1" applyFont="1" applyBorder="1" applyAlignment="1">
      <alignment horizontal="center"/>
    </xf>
    <xf numFmtId="199" fontId="15" fillId="0" borderId="19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0" fontId="26" fillId="0" borderId="9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195" fontId="25" fillId="0" borderId="10" xfId="0" applyNumberFormat="1" applyFont="1" applyFill="1" applyBorder="1" applyAlignment="1">
      <alignment horizontal="center" vertical="top" wrapText="1"/>
    </xf>
    <xf numFmtId="195" fontId="25" fillId="0" borderId="12" xfId="0" applyNumberFormat="1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left" wrapText="1"/>
    </xf>
    <xf numFmtId="188" fontId="26" fillId="0" borderId="21" xfId="15" applyNumberFormat="1" applyFont="1" applyFill="1" applyBorder="1" applyAlignment="1">
      <alignment horizontal="center"/>
    </xf>
    <xf numFmtId="171" fontId="26" fillId="0" borderId="21" xfId="15" applyNumberFormat="1" applyFont="1" applyFill="1" applyBorder="1" applyAlignment="1">
      <alignment horizontal="center"/>
    </xf>
    <xf numFmtId="198" fontId="26" fillId="0" borderId="21" xfId="15" applyNumberFormat="1" applyFont="1" applyFill="1" applyBorder="1" applyAlignment="1">
      <alignment horizontal="right"/>
    </xf>
    <xf numFmtId="39" fontId="22" fillId="0" borderId="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workbookViewId="0" topLeftCell="A1">
      <selection activeCell="A42" sqref="A42"/>
    </sheetView>
  </sheetViews>
  <sheetFormatPr defaultColWidth="9.33203125" defaultRowHeight="11.25"/>
  <cols>
    <col min="1" max="1" width="5.83203125" style="32" customWidth="1"/>
    <col min="2" max="2" width="53.16015625" style="32" customWidth="1"/>
    <col min="3" max="3" width="26.83203125" style="41" customWidth="1"/>
    <col min="4" max="4" width="1.83203125" style="33" customWidth="1"/>
    <col min="5" max="5" width="26.83203125" style="32" customWidth="1"/>
    <col min="6" max="6" width="22.5" style="32" customWidth="1"/>
    <col min="7" max="16384" width="9.33203125" style="32" customWidth="1"/>
  </cols>
  <sheetData>
    <row r="1" spans="1:2" ht="15.75">
      <c r="A1" s="30" t="s">
        <v>0</v>
      </c>
      <c r="B1" s="31"/>
    </row>
    <row r="2" spans="1:2" ht="15.75">
      <c r="A2" s="30" t="s">
        <v>128</v>
      </c>
      <c r="B2" s="34"/>
    </row>
    <row r="3" spans="1:2" ht="14.25">
      <c r="A3" s="31"/>
      <c r="B3" s="31"/>
    </row>
    <row r="4" spans="1:2" ht="12.75">
      <c r="A4" s="34" t="s">
        <v>129</v>
      </c>
      <c r="B4" s="34"/>
    </row>
    <row r="6" spans="3:6" s="35" customFormat="1" ht="25.5">
      <c r="C6" s="185" t="s">
        <v>118</v>
      </c>
      <c r="D6" s="37"/>
      <c r="E6" s="36" t="s">
        <v>66</v>
      </c>
      <c r="F6" s="37"/>
    </row>
    <row r="7" spans="3:6" s="35" customFormat="1" ht="12.75">
      <c r="C7" s="39">
        <v>38776</v>
      </c>
      <c r="D7" s="38"/>
      <c r="E7" s="39">
        <v>38595</v>
      </c>
      <c r="F7" s="37"/>
    </row>
    <row r="8" spans="3:6" s="35" customFormat="1" ht="12.75">
      <c r="C8" s="185" t="s">
        <v>5</v>
      </c>
      <c r="D8" s="37"/>
      <c r="E8" s="36" t="s">
        <v>5</v>
      </c>
      <c r="F8" s="37"/>
    </row>
    <row r="9" spans="3:6" s="35" customFormat="1" ht="12.75">
      <c r="C9" s="186" t="s">
        <v>19</v>
      </c>
      <c r="D9" s="37"/>
      <c r="E9" s="40" t="s">
        <v>74</v>
      </c>
      <c r="F9" s="37"/>
    </row>
    <row r="10" ht="12.75">
      <c r="F10" s="33"/>
    </row>
    <row r="11" spans="1:6" ht="12.75">
      <c r="A11" s="32" t="s">
        <v>20</v>
      </c>
      <c r="C11" s="41">
        <v>1941</v>
      </c>
      <c r="D11" s="42"/>
      <c r="E11" s="41">
        <v>2077</v>
      </c>
      <c r="F11" s="42"/>
    </row>
    <row r="12" spans="1:6" ht="12.75">
      <c r="A12" s="32" t="s">
        <v>21</v>
      </c>
      <c r="C12" s="41">
        <v>5592</v>
      </c>
      <c r="D12" s="42"/>
      <c r="E12" s="41">
        <v>5808</v>
      </c>
      <c r="F12" s="42"/>
    </row>
    <row r="13" spans="4:6" ht="12.75">
      <c r="D13" s="42"/>
      <c r="E13" s="41"/>
      <c r="F13" s="42"/>
    </row>
    <row r="14" spans="1:6" ht="12.75">
      <c r="A14" s="43" t="s">
        <v>22</v>
      </c>
      <c r="D14" s="42"/>
      <c r="E14" s="41"/>
      <c r="F14" s="42"/>
    </row>
    <row r="15" spans="2:6" ht="12.75">
      <c r="B15" s="32" t="s">
        <v>40</v>
      </c>
      <c r="C15" s="41">
        <v>1523</v>
      </c>
      <c r="D15" s="42"/>
      <c r="E15" s="41">
        <v>1230</v>
      </c>
      <c r="F15" s="42"/>
    </row>
    <row r="16" spans="1:6" ht="12.75">
      <c r="A16" s="32" t="s">
        <v>23</v>
      </c>
      <c r="B16" s="32" t="s">
        <v>76</v>
      </c>
      <c r="C16" s="41">
        <v>898</v>
      </c>
      <c r="D16" s="42"/>
      <c r="E16" s="41">
        <v>514</v>
      </c>
      <c r="F16" s="42"/>
    </row>
    <row r="17" spans="1:6" ht="12.75">
      <c r="A17" s="32" t="s">
        <v>24</v>
      </c>
      <c r="B17" s="32" t="s">
        <v>3</v>
      </c>
      <c r="C17" s="41">
        <v>3865.55125</v>
      </c>
      <c r="D17" s="42"/>
      <c r="E17" s="41">
        <v>4406</v>
      </c>
      <c r="F17" s="42"/>
    </row>
    <row r="18" spans="1:6" ht="12.75">
      <c r="A18" s="32" t="s">
        <v>25</v>
      </c>
      <c r="B18" s="32" t="s">
        <v>77</v>
      </c>
      <c r="C18" s="42">
        <v>37.11997</v>
      </c>
      <c r="D18" s="42"/>
      <c r="E18" s="42">
        <v>244</v>
      </c>
      <c r="F18" s="42"/>
    </row>
    <row r="19" spans="3:6" ht="9.75" customHeight="1">
      <c r="C19" s="44"/>
      <c r="D19" s="42"/>
      <c r="E19" s="44"/>
      <c r="F19" s="42"/>
    </row>
    <row r="20" spans="2:6" s="45" customFormat="1" ht="19.5" customHeight="1">
      <c r="B20" s="46" t="s">
        <v>81</v>
      </c>
      <c r="C20" s="47">
        <f>SUM(C15:C18)</f>
        <v>6323.67122</v>
      </c>
      <c r="D20" s="48"/>
      <c r="E20" s="47">
        <f>SUM(E15:E19)</f>
        <v>6394</v>
      </c>
      <c r="F20" s="48"/>
    </row>
    <row r="21" spans="4:6" ht="12.75">
      <c r="D21" s="42"/>
      <c r="E21" s="41"/>
      <c r="F21" s="42"/>
    </row>
    <row r="22" spans="1:6" ht="12.75">
      <c r="A22" s="43" t="s">
        <v>26</v>
      </c>
      <c r="D22" s="42"/>
      <c r="E22" s="41"/>
      <c r="F22" s="42"/>
    </row>
    <row r="23" spans="1:6" ht="12.75">
      <c r="A23" s="32" t="s">
        <v>27</v>
      </c>
      <c r="B23" s="32" t="s">
        <v>78</v>
      </c>
      <c r="C23" s="41">
        <v>202</v>
      </c>
      <c r="D23" s="42"/>
      <c r="E23" s="41">
        <v>46</v>
      </c>
      <c r="F23" s="42"/>
    </row>
    <row r="24" spans="2:6" ht="12.75">
      <c r="B24" s="32" t="s">
        <v>79</v>
      </c>
      <c r="C24" s="41">
        <v>3.1254</v>
      </c>
      <c r="D24" s="42"/>
      <c r="E24" s="41">
        <v>0</v>
      </c>
      <c r="F24" s="42"/>
    </row>
    <row r="25" spans="1:6" ht="12.75">
      <c r="A25" s="32" t="s">
        <v>75</v>
      </c>
      <c r="B25" s="32" t="s">
        <v>80</v>
      </c>
      <c r="C25" s="187">
        <v>208</v>
      </c>
      <c r="D25" s="42"/>
      <c r="E25" s="42">
        <v>150</v>
      </c>
      <c r="F25" s="42"/>
    </row>
    <row r="26" spans="3:6" ht="9.75" customHeight="1">
      <c r="C26" s="44"/>
      <c r="D26" s="42"/>
      <c r="E26" s="44"/>
      <c r="F26" s="42"/>
    </row>
    <row r="27" spans="2:6" s="45" customFormat="1" ht="19.5" customHeight="1">
      <c r="B27" s="46" t="s">
        <v>82</v>
      </c>
      <c r="C27" s="47">
        <f>SUM(C23:C26)</f>
        <v>413.1254</v>
      </c>
      <c r="D27" s="48"/>
      <c r="E27" s="47">
        <f>SUM(E23:E25)</f>
        <v>196</v>
      </c>
      <c r="F27" s="48"/>
    </row>
    <row r="28" spans="4:6" ht="12.75">
      <c r="D28" s="42"/>
      <c r="E28" s="41"/>
      <c r="F28" s="42"/>
    </row>
    <row r="29" spans="1:6" ht="12.75">
      <c r="A29" s="32" t="s">
        <v>28</v>
      </c>
      <c r="C29" s="41">
        <f>C20-C27</f>
        <v>5910.54582</v>
      </c>
      <c r="D29" s="42"/>
      <c r="E29" s="41">
        <f>E20-E27</f>
        <v>6198</v>
      </c>
      <c r="F29" s="42"/>
    </row>
    <row r="30" spans="4:6" ht="9.75" customHeight="1">
      <c r="D30" s="42"/>
      <c r="E30" s="41"/>
      <c r="F30" s="42"/>
    </row>
    <row r="31" spans="3:6" s="45" customFormat="1" ht="19.5" customHeight="1" thickBot="1">
      <c r="C31" s="49">
        <f>+C11+C12+C29</f>
        <v>13443.54582</v>
      </c>
      <c r="D31" s="48"/>
      <c r="E31" s="49">
        <f>E11+E12+E29</f>
        <v>14083</v>
      </c>
      <c r="F31" s="48"/>
    </row>
    <row r="32" spans="4:6" ht="13.5" thickTop="1">
      <c r="D32" s="42"/>
      <c r="E32" s="41"/>
      <c r="F32" s="42"/>
    </row>
    <row r="33" spans="1:6" ht="12.75">
      <c r="A33" s="32" t="s">
        <v>29</v>
      </c>
      <c r="C33" s="41">
        <v>10000</v>
      </c>
      <c r="D33" s="42"/>
      <c r="E33" s="41">
        <v>10000</v>
      </c>
      <c r="F33" s="42"/>
    </row>
    <row r="34" spans="1:6" ht="12.75">
      <c r="A34" s="32" t="s">
        <v>30</v>
      </c>
      <c r="C34" s="41">
        <v>2032.07019</v>
      </c>
      <c r="D34" s="42"/>
      <c r="E34" s="41">
        <v>2032</v>
      </c>
      <c r="F34" s="42"/>
    </row>
    <row r="35" spans="1:6" ht="12.75">
      <c r="A35" s="32" t="s">
        <v>31</v>
      </c>
      <c r="B35" s="33"/>
      <c r="C35" s="42">
        <v>1412</v>
      </c>
      <c r="D35" s="42"/>
      <c r="E35" s="42">
        <v>2051</v>
      </c>
      <c r="F35" s="42"/>
    </row>
    <row r="36" spans="3:6" ht="9.75" customHeight="1">
      <c r="C36" s="44"/>
      <c r="D36" s="42"/>
      <c r="E36" s="44"/>
      <c r="F36" s="42"/>
    </row>
    <row r="37" spans="1:6" s="45" customFormat="1" ht="19.5" customHeight="1">
      <c r="A37" s="45" t="s">
        <v>32</v>
      </c>
      <c r="C37" s="48">
        <f>SUM(C33:C35)</f>
        <v>13444.07019</v>
      </c>
      <c r="D37" s="48"/>
      <c r="E37" s="48">
        <f>SUM(E33:E35)</f>
        <v>14083</v>
      </c>
      <c r="F37" s="48"/>
    </row>
    <row r="38" spans="1:6" ht="12.75">
      <c r="A38" s="32" t="s">
        <v>33</v>
      </c>
      <c r="C38" s="41">
        <v>0</v>
      </c>
      <c r="D38" s="42"/>
      <c r="E38" s="41">
        <v>0</v>
      </c>
      <c r="F38" s="42"/>
    </row>
    <row r="39" spans="4:6" ht="9.75" customHeight="1">
      <c r="D39" s="42"/>
      <c r="E39" s="41"/>
      <c r="F39" s="42"/>
    </row>
    <row r="40" spans="3:6" s="45" customFormat="1" ht="19.5" customHeight="1" thickBot="1">
      <c r="C40" s="49">
        <f>C37+C38</f>
        <v>13444.07019</v>
      </c>
      <c r="D40" s="48"/>
      <c r="E40" s="49">
        <f>E37+E38</f>
        <v>14083</v>
      </c>
      <c r="F40" s="48"/>
    </row>
    <row r="41" spans="4:6" ht="13.5" thickTop="1">
      <c r="D41" s="42"/>
      <c r="E41" s="41"/>
      <c r="F41" s="42"/>
    </row>
    <row r="42" spans="1:6" ht="12.75">
      <c r="A42" s="32" t="s">
        <v>136</v>
      </c>
      <c r="C42" s="50">
        <f>(C37)/(C33*10)</f>
        <v>0.13444070190000001</v>
      </c>
      <c r="D42" s="50"/>
      <c r="E42" s="50">
        <f>(E37)/(E33*10)</f>
        <v>0.14083</v>
      </c>
      <c r="F42" s="51"/>
    </row>
    <row r="43" spans="4:6" ht="12.75">
      <c r="D43" s="53"/>
      <c r="E43" s="52"/>
      <c r="F43" s="53"/>
    </row>
    <row r="46" spans="1:7" ht="12.75">
      <c r="A46" s="54"/>
      <c r="B46" s="54"/>
      <c r="C46" s="188"/>
      <c r="D46" s="54"/>
      <c r="E46" s="54"/>
      <c r="F46" s="54"/>
      <c r="G46" s="55"/>
    </row>
    <row r="47" ht="12.75">
      <c r="A47" s="32" t="s">
        <v>119</v>
      </c>
    </row>
    <row r="48" ht="12.75">
      <c r="A48" s="56" t="s">
        <v>120</v>
      </c>
    </row>
  </sheetData>
  <printOptions horizontalCentered="1"/>
  <pageMargins left="0.75" right="0.25" top="0.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B25" sqref="B25"/>
    </sheetView>
  </sheetViews>
  <sheetFormatPr defaultColWidth="9.33203125" defaultRowHeight="11.25"/>
  <cols>
    <col min="1" max="1" width="3.83203125" style="57" customWidth="1"/>
    <col min="2" max="2" width="30" style="57" customWidth="1"/>
    <col min="3" max="6" width="20.83203125" style="57" customWidth="1"/>
    <col min="7" max="16384" width="9.33203125" style="57" customWidth="1"/>
  </cols>
  <sheetData>
    <row r="1" spans="1:2" ht="15.75">
      <c r="A1" s="30" t="s">
        <v>0</v>
      </c>
      <c r="B1" s="31"/>
    </row>
    <row r="2" spans="1:2" ht="15.75">
      <c r="A2" s="30" t="str">
        <f>'Balance Sheet'!A2</f>
        <v>QUARTERLY REPORT - SECOND QUARTER</v>
      </c>
      <c r="B2" s="34"/>
    </row>
    <row r="3" spans="1:2" ht="14.25">
      <c r="A3" s="31"/>
      <c r="B3" s="31"/>
    </row>
    <row r="4" spans="1:2" ht="12.75">
      <c r="A4" s="34" t="s">
        <v>102</v>
      </c>
      <c r="B4" s="34"/>
    </row>
    <row r="5" spans="1:6" ht="12.75">
      <c r="A5" s="58" t="s">
        <v>130</v>
      </c>
      <c r="B5" s="58"/>
      <c r="C5" s="59"/>
      <c r="D5" s="59"/>
      <c r="E5" s="59"/>
      <c r="F5" s="59"/>
    </row>
    <row r="6" spans="1:6" ht="12">
      <c r="A6" s="60"/>
      <c r="B6" s="61"/>
      <c r="C6" s="192" t="s">
        <v>6</v>
      </c>
      <c r="D6" s="193"/>
      <c r="E6" s="192" t="s">
        <v>7</v>
      </c>
      <c r="F6" s="193"/>
    </row>
    <row r="7" spans="1:6" s="66" customFormat="1" ht="36">
      <c r="A7" s="62"/>
      <c r="B7" s="63"/>
      <c r="C7" s="64" t="s">
        <v>70</v>
      </c>
      <c r="D7" s="65" t="s">
        <v>71</v>
      </c>
      <c r="E7" s="64" t="s">
        <v>72</v>
      </c>
      <c r="F7" s="65" t="s">
        <v>73</v>
      </c>
    </row>
    <row r="8" spans="1:6" s="71" customFormat="1" ht="12.75">
      <c r="A8" s="67"/>
      <c r="B8" s="68"/>
      <c r="C8" s="69">
        <v>38776</v>
      </c>
      <c r="D8" s="70">
        <v>38411</v>
      </c>
      <c r="E8" s="69">
        <f>C8</f>
        <v>38776</v>
      </c>
      <c r="F8" s="70">
        <f>D8</f>
        <v>38411</v>
      </c>
    </row>
    <row r="9" spans="1:6" s="76" customFormat="1" ht="12.75">
      <c r="A9" s="72"/>
      <c r="B9" s="73"/>
      <c r="C9" s="74" t="s">
        <v>5</v>
      </c>
      <c r="D9" s="75" t="s">
        <v>5</v>
      </c>
      <c r="E9" s="74" t="s">
        <v>5</v>
      </c>
      <c r="F9" s="75" t="s">
        <v>5</v>
      </c>
    </row>
    <row r="10" spans="1:6" ht="12.75">
      <c r="A10" s="77"/>
      <c r="B10" s="33"/>
      <c r="C10" s="78"/>
      <c r="D10" s="79"/>
      <c r="E10" s="78"/>
      <c r="F10" s="79"/>
    </row>
    <row r="11" spans="1:6" ht="12.75">
      <c r="A11" s="77"/>
      <c r="B11" s="33" t="s">
        <v>1</v>
      </c>
      <c r="C11" s="89">
        <v>573</v>
      </c>
      <c r="D11" s="90">
        <v>660</v>
      </c>
      <c r="E11" s="91">
        <v>1224.424</v>
      </c>
      <c r="F11" s="92">
        <v>1527</v>
      </c>
    </row>
    <row r="12" spans="1:6" ht="12.75">
      <c r="A12" s="77"/>
      <c r="B12" s="33" t="s">
        <v>8</v>
      </c>
      <c r="C12" s="119">
        <v>-197</v>
      </c>
      <c r="D12" s="93">
        <v>-214</v>
      </c>
      <c r="E12" s="87">
        <v>-431</v>
      </c>
      <c r="F12" s="94">
        <v>-435</v>
      </c>
    </row>
    <row r="13" spans="1:6" ht="12.75">
      <c r="A13" s="77"/>
      <c r="B13" s="33" t="s">
        <v>9</v>
      </c>
      <c r="C13" s="88">
        <f>C11+C12</f>
        <v>376</v>
      </c>
      <c r="D13" s="95">
        <f>SUM(D11:D12)</f>
        <v>446</v>
      </c>
      <c r="E13" s="88">
        <f>E11+E12</f>
        <v>793.424</v>
      </c>
      <c r="F13" s="95">
        <f>SUM(F11:F12)</f>
        <v>1092</v>
      </c>
    </row>
    <row r="14" spans="1:6" ht="12.75">
      <c r="A14" s="77"/>
      <c r="B14" s="33" t="s">
        <v>10</v>
      </c>
      <c r="C14" s="87">
        <v>-765</v>
      </c>
      <c r="D14" s="96">
        <v>-582</v>
      </c>
      <c r="E14" s="87">
        <v>-1485</v>
      </c>
      <c r="F14" s="94">
        <v>-1060</v>
      </c>
    </row>
    <row r="15" spans="1:6" ht="12.75">
      <c r="A15" s="77"/>
      <c r="B15" s="33" t="s">
        <v>11</v>
      </c>
      <c r="C15" s="91">
        <f>C13+C14</f>
        <v>-389</v>
      </c>
      <c r="D15" s="97">
        <f>SUM(D13:D14)</f>
        <v>-136</v>
      </c>
      <c r="E15" s="91">
        <f>E13+E14</f>
        <v>-691.576</v>
      </c>
      <c r="F15" s="97">
        <f>SUM(F13:F14)</f>
        <v>32</v>
      </c>
    </row>
    <row r="16" spans="1:6" ht="12.75">
      <c r="A16" s="77"/>
      <c r="B16" s="33" t="s">
        <v>12</v>
      </c>
      <c r="C16" s="91">
        <v>25.886</v>
      </c>
      <c r="D16" s="97">
        <v>29</v>
      </c>
      <c r="E16" s="91">
        <v>52.713</v>
      </c>
      <c r="F16" s="97">
        <v>61</v>
      </c>
    </row>
    <row r="17" spans="1:6" ht="12.75">
      <c r="A17" s="77"/>
      <c r="B17" s="33" t="s">
        <v>13</v>
      </c>
      <c r="C17" s="87">
        <v>0</v>
      </c>
      <c r="D17" s="94">
        <v>0</v>
      </c>
      <c r="E17" s="87">
        <v>0</v>
      </c>
      <c r="F17" s="94">
        <v>0</v>
      </c>
    </row>
    <row r="18" spans="1:6" ht="12.75">
      <c r="A18" s="77"/>
      <c r="B18" s="33" t="s">
        <v>14</v>
      </c>
      <c r="C18" s="91">
        <f>SUM(C15:C17)</f>
        <v>-363.114</v>
      </c>
      <c r="D18" s="97">
        <f>SUM(D15:D17)</f>
        <v>-107</v>
      </c>
      <c r="E18" s="91">
        <f>SUM(E15:E17)</f>
        <v>-638.863</v>
      </c>
      <c r="F18" s="97">
        <f>SUM(F15:F17)</f>
        <v>93</v>
      </c>
    </row>
    <row r="19" spans="1:6" ht="12.75">
      <c r="A19" s="77"/>
      <c r="B19" s="33" t="s">
        <v>4</v>
      </c>
      <c r="C19" s="87">
        <v>0</v>
      </c>
      <c r="D19" s="94">
        <v>0</v>
      </c>
      <c r="E19" s="87">
        <v>0</v>
      </c>
      <c r="F19" s="94">
        <v>-1</v>
      </c>
    </row>
    <row r="20" spans="1:6" ht="12.75">
      <c r="A20" s="77"/>
      <c r="B20" s="33" t="s">
        <v>15</v>
      </c>
      <c r="C20" s="91">
        <f>C18+C19</f>
        <v>-363.114</v>
      </c>
      <c r="D20" s="97">
        <f>SUM(D18:D19)</f>
        <v>-107</v>
      </c>
      <c r="E20" s="91">
        <f>E18+E19</f>
        <v>-638.863</v>
      </c>
      <c r="F20" s="97">
        <f>SUM(F18:F19)</f>
        <v>92</v>
      </c>
    </row>
    <row r="21" spans="1:6" ht="12.75">
      <c r="A21" s="77"/>
      <c r="B21" s="33" t="s">
        <v>16</v>
      </c>
      <c r="C21" s="91">
        <v>0</v>
      </c>
      <c r="D21" s="97">
        <v>0</v>
      </c>
      <c r="E21" s="91">
        <v>0</v>
      </c>
      <c r="F21" s="97">
        <v>0</v>
      </c>
    </row>
    <row r="22" spans="1:6" ht="13.5" thickBot="1">
      <c r="A22" s="77"/>
      <c r="B22" s="33" t="s">
        <v>17</v>
      </c>
      <c r="C22" s="98">
        <f>C20+C21</f>
        <v>-363.114</v>
      </c>
      <c r="D22" s="99">
        <f>SUM(D20:D21)</f>
        <v>-107</v>
      </c>
      <c r="E22" s="98">
        <f>E20+E21</f>
        <v>-638.863</v>
      </c>
      <c r="F22" s="99">
        <f>SUM(F20:F21)</f>
        <v>92</v>
      </c>
    </row>
    <row r="23" spans="1:6" ht="13.5" thickTop="1">
      <c r="A23" s="77"/>
      <c r="B23" s="33"/>
      <c r="C23" s="78"/>
      <c r="D23" s="80"/>
      <c r="E23" s="78"/>
      <c r="F23" s="79"/>
    </row>
    <row r="24" spans="1:6" ht="12.75">
      <c r="A24" s="77"/>
      <c r="B24" s="33" t="s">
        <v>18</v>
      </c>
      <c r="C24" s="190">
        <f>+C22/100000*100</f>
        <v>-0.363114</v>
      </c>
      <c r="D24" s="191">
        <f>D22/100000*100</f>
        <v>-0.107</v>
      </c>
      <c r="E24" s="190">
        <f>+E22/100000*100</f>
        <v>-0.6388630000000001</v>
      </c>
      <c r="F24" s="122">
        <f>F22/100000*100</f>
        <v>0.092</v>
      </c>
    </row>
    <row r="25" spans="1:6" ht="12.75">
      <c r="A25" s="77"/>
      <c r="B25" s="33" t="s">
        <v>97</v>
      </c>
      <c r="C25" s="81" t="s">
        <v>2</v>
      </c>
      <c r="D25" s="82" t="s">
        <v>2</v>
      </c>
      <c r="E25" s="81" t="s">
        <v>2</v>
      </c>
      <c r="F25" s="82" t="s">
        <v>2</v>
      </c>
    </row>
    <row r="26" spans="1:6" ht="12.75">
      <c r="A26" s="83"/>
      <c r="B26" s="84"/>
      <c r="C26" s="85"/>
      <c r="D26" s="86"/>
      <c r="E26" s="85"/>
      <c r="F26" s="86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194"/>
      <c r="B28" s="195"/>
      <c r="C28" s="194"/>
      <c r="D28" s="194"/>
      <c r="E28" s="194"/>
      <c r="F28" s="194"/>
    </row>
    <row r="32" ht="12.75">
      <c r="A32" s="32" t="s">
        <v>100</v>
      </c>
    </row>
    <row r="33" ht="12.75">
      <c r="A33" s="32" t="s">
        <v>125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workbookViewId="0" topLeftCell="A13">
      <selection activeCell="G21" sqref="G21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SECOND QUARTER</v>
      </c>
    </row>
    <row r="3" ht="15">
      <c r="A3" s="2"/>
    </row>
    <row r="4" ht="15">
      <c r="A4" s="2" t="s">
        <v>101</v>
      </c>
    </row>
    <row r="5" ht="15">
      <c r="A5" s="2" t="s">
        <v>131</v>
      </c>
    </row>
    <row r="6" ht="8.25" customHeight="1"/>
    <row r="7" spans="3:5" ht="30.75" customHeight="1">
      <c r="C7" s="8" t="s">
        <v>126</v>
      </c>
      <c r="D7" s="8" t="s">
        <v>83</v>
      </c>
      <c r="E7" s="8" t="s">
        <v>127</v>
      </c>
    </row>
    <row r="8" spans="3:5" ht="15">
      <c r="C8" s="29">
        <f>'Balance Sheet'!C7</f>
        <v>38776</v>
      </c>
      <c r="D8" s="29">
        <f>'Balance Sheet'!D7</f>
        <v>0</v>
      </c>
      <c r="E8" s="29">
        <v>38595</v>
      </c>
    </row>
    <row r="9" spans="3:5" ht="15">
      <c r="C9" s="29" t="s">
        <v>19</v>
      </c>
      <c r="D9" s="29"/>
      <c r="E9" s="29" t="s">
        <v>74</v>
      </c>
    </row>
    <row r="10" spans="3:5" ht="17.25">
      <c r="C10" s="19" t="s">
        <v>105</v>
      </c>
      <c r="D10" s="19" t="s">
        <v>105</v>
      </c>
      <c r="E10" s="19" t="s">
        <v>105</v>
      </c>
    </row>
    <row r="11" spans="1:4" ht="15">
      <c r="A11" s="2" t="s">
        <v>34</v>
      </c>
      <c r="D11" s="9"/>
    </row>
    <row r="12" ht="7.5" customHeight="1">
      <c r="D12" s="9"/>
    </row>
    <row r="13" spans="1:5" ht="13.5">
      <c r="A13" s="3" t="s">
        <v>35</v>
      </c>
      <c r="C13" s="100">
        <f>+'Income Statement'!E18</f>
        <v>-638.863</v>
      </c>
      <c r="D13" s="100" t="s">
        <v>106</v>
      </c>
      <c r="E13" s="101">
        <v>-244</v>
      </c>
    </row>
    <row r="14" spans="3:5" ht="7.5" customHeight="1">
      <c r="C14" s="102"/>
      <c r="D14" s="103"/>
      <c r="E14" s="101"/>
    </row>
    <row r="15" spans="1:5" ht="13.5">
      <c r="A15" s="3" t="s">
        <v>36</v>
      </c>
      <c r="C15" s="102"/>
      <c r="D15" s="104"/>
      <c r="E15" s="101"/>
    </row>
    <row r="16" spans="2:5" ht="13.5">
      <c r="B16" s="3" t="s">
        <v>37</v>
      </c>
      <c r="C16" s="100">
        <v>394</v>
      </c>
      <c r="D16" s="100" t="s">
        <v>107</v>
      </c>
      <c r="E16" s="101">
        <v>758</v>
      </c>
    </row>
    <row r="17" spans="2:5" ht="13.5">
      <c r="B17" s="3" t="s">
        <v>38</v>
      </c>
      <c r="C17" s="105">
        <v>202.031</v>
      </c>
      <c r="D17" s="105" t="s">
        <v>108</v>
      </c>
      <c r="E17" s="101">
        <v>399</v>
      </c>
    </row>
    <row r="18" spans="2:5" ht="13.5">
      <c r="B18" s="3" t="s">
        <v>45</v>
      </c>
      <c r="C18" s="105">
        <v>-53</v>
      </c>
      <c r="D18" s="106"/>
      <c r="E18" s="101">
        <v>-115</v>
      </c>
    </row>
    <row r="19" spans="2:5" ht="13.5">
      <c r="B19" s="3" t="s">
        <v>84</v>
      </c>
      <c r="C19" s="107">
        <v>0</v>
      </c>
      <c r="D19" s="108"/>
      <c r="E19" s="107">
        <v>0</v>
      </c>
    </row>
    <row r="20" spans="3:5" ht="7.5" customHeight="1">
      <c r="C20" s="102"/>
      <c r="D20" s="103"/>
      <c r="E20" s="104"/>
    </row>
    <row r="21" spans="1:5" ht="15">
      <c r="A21" s="2" t="s">
        <v>39</v>
      </c>
      <c r="C21" s="100">
        <f>SUM(C13:C19)</f>
        <v>-95.83200000000005</v>
      </c>
      <c r="D21" s="104">
        <v>1988</v>
      </c>
      <c r="E21" s="101">
        <f>SUM(E13:E19)</f>
        <v>798</v>
      </c>
    </row>
    <row r="22" spans="3:5" ht="9.75" customHeight="1">
      <c r="C22" s="102"/>
      <c r="D22" s="103"/>
      <c r="E22" s="101"/>
    </row>
    <row r="23" spans="2:5" ht="13.5">
      <c r="B23" s="3" t="s">
        <v>40</v>
      </c>
      <c r="C23" s="101">
        <v>-294</v>
      </c>
      <c r="D23" s="100">
        <v>-114</v>
      </c>
      <c r="E23" s="101">
        <v>150</v>
      </c>
    </row>
    <row r="24" spans="2:5" ht="13.5">
      <c r="B24" s="3" t="s">
        <v>41</v>
      </c>
      <c r="C24" s="101">
        <f>'Balance Sheet'!E16+'Balance Sheet'!E18-'Balance Sheet'!C16-'Balance Sheet'!C18</f>
        <v>-177.11997</v>
      </c>
      <c r="D24" s="100">
        <v>-118</v>
      </c>
      <c r="E24" s="101">
        <v>277</v>
      </c>
    </row>
    <row r="25" spans="2:5" ht="13.5">
      <c r="B25" s="3" t="s">
        <v>42</v>
      </c>
      <c r="C25" s="109">
        <v>217</v>
      </c>
      <c r="D25" s="110">
        <v>-6</v>
      </c>
      <c r="E25" s="118">
        <v>83</v>
      </c>
    </row>
    <row r="26" spans="1:5" ht="13.5">
      <c r="A26" s="3" t="s">
        <v>115</v>
      </c>
      <c r="C26" s="104">
        <f>SUM(C21+C23+C24+C25)</f>
        <v>-349.9519700000001</v>
      </c>
      <c r="D26" s="100" t="s">
        <v>109</v>
      </c>
      <c r="E26" s="101">
        <f>SUM(E21:E25)</f>
        <v>1308</v>
      </c>
    </row>
    <row r="27" spans="1:5" ht="6.75" customHeight="1">
      <c r="A27" s="2"/>
      <c r="C27" s="104"/>
      <c r="D27" s="100"/>
      <c r="E27" s="101"/>
    </row>
    <row r="28" spans="1:5" ht="15">
      <c r="A28" s="2" t="s">
        <v>137</v>
      </c>
      <c r="C28" s="107">
        <v>0</v>
      </c>
      <c r="D28" s="110"/>
      <c r="E28" s="109">
        <v>-19</v>
      </c>
    </row>
    <row r="29" spans="1:5" ht="15">
      <c r="A29" s="2" t="s">
        <v>85</v>
      </c>
      <c r="C29" s="106">
        <f>SUM(C26:C28)</f>
        <v>-349.9519700000001</v>
      </c>
      <c r="D29" s="105"/>
      <c r="E29" s="111">
        <f>SUM(E26:E28)</f>
        <v>1289</v>
      </c>
    </row>
    <row r="30" spans="3:5" ht="6.75" customHeight="1">
      <c r="C30" s="104"/>
      <c r="D30" s="103"/>
      <c r="E30" s="101"/>
    </row>
    <row r="31" spans="1:5" ht="15">
      <c r="A31" s="2" t="s">
        <v>43</v>
      </c>
      <c r="C31" s="112"/>
      <c r="D31" s="103"/>
      <c r="E31" s="101"/>
    </row>
    <row r="32" spans="3:5" ht="7.5" customHeight="1">
      <c r="C32" s="112"/>
      <c r="D32" s="103"/>
      <c r="E32" s="101"/>
    </row>
    <row r="33" spans="1:5" ht="13.5">
      <c r="A33" s="3" t="s">
        <v>104</v>
      </c>
      <c r="C33" s="101">
        <v>53</v>
      </c>
      <c r="D33" s="100">
        <v>-1819</v>
      </c>
      <c r="E33" s="101">
        <v>115</v>
      </c>
    </row>
    <row r="34" spans="1:5" ht="13.5">
      <c r="A34" s="3" t="s">
        <v>44</v>
      </c>
      <c r="C34" s="101">
        <v>-65.733</v>
      </c>
      <c r="D34" s="100"/>
      <c r="E34" s="101">
        <v>-71</v>
      </c>
    </row>
    <row r="35" spans="1:5" ht="13.5">
      <c r="A35" s="3" t="s">
        <v>117</v>
      </c>
      <c r="C35" s="101">
        <v>-176.768</v>
      </c>
      <c r="D35" s="100"/>
      <c r="E35" s="101">
        <v>-1990</v>
      </c>
    </row>
    <row r="36" spans="1:5" ht="13.5">
      <c r="A36" s="3" t="s">
        <v>86</v>
      </c>
      <c r="C36" s="101">
        <v>0</v>
      </c>
      <c r="D36" s="102">
        <v>0</v>
      </c>
      <c r="E36" s="101">
        <v>0</v>
      </c>
    </row>
    <row r="37" spans="3:5" ht="7.5" customHeight="1">
      <c r="C37" s="101"/>
      <c r="D37" s="102"/>
      <c r="E37" s="101"/>
    </row>
    <row r="38" spans="1:5" ht="13.5">
      <c r="A38" s="3" t="s">
        <v>46</v>
      </c>
      <c r="C38" s="113">
        <f>SUM(C33:C36)</f>
        <v>-189.501</v>
      </c>
      <c r="D38" s="114">
        <v>-1819</v>
      </c>
      <c r="E38" s="113">
        <f>SUM(E33:E36)</f>
        <v>-1946</v>
      </c>
    </row>
    <row r="39" spans="3:5" ht="13.5">
      <c r="C39" s="101"/>
      <c r="D39" s="103"/>
      <c r="E39" s="101"/>
    </row>
    <row r="40" spans="1:5" ht="15">
      <c r="A40" s="2" t="s">
        <v>47</v>
      </c>
      <c r="C40" s="101"/>
      <c r="D40" s="103"/>
      <c r="E40" s="101"/>
    </row>
    <row r="41" spans="3:5" ht="7.5" customHeight="1">
      <c r="C41" s="101"/>
      <c r="D41" s="103"/>
      <c r="E41" s="101"/>
    </row>
    <row r="42" spans="1:5" ht="13.5">
      <c r="A42" s="3" t="s">
        <v>103</v>
      </c>
      <c r="C42" s="101">
        <v>0</v>
      </c>
      <c r="D42" s="100" t="s">
        <v>110</v>
      </c>
      <c r="E42" s="101">
        <v>0</v>
      </c>
    </row>
    <row r="43" spans="1:5" ht="13.5">
      <c r="A43" s="3" t="s">
        <v>48</v>
      </c>
      <c r="C43" s="101">
        <v>0</v>
      </c>
      <c r="D43" s="100">
        <v>-379</v>
      </c>
      <c r="E43" s="117">
        <v>0</v>
      </c>
    </row>
    <row r="44" spans="3:5" ht="7.5" customHeight="1">
      <c r="C44" s="101"/>
      <c r="D44" s="103"/>
      <c r="E44" s="101"/>
    </row>
    <row r="45" spans="1:5" ht="13.5">
      <c r="A45" s="3" t="s">
        <v>116</v>
      </c>
      <c r="C45" s="113">
        <f>SUM(C42:C43)</f>
        <v>0</v>
      </c>
      <c r="D45" s="114" t="s">
        <v>111</v>
      </c>
      <c r="E45" s="113">
        <f>SUM(E42:E44)</f>
        <v>0</v>
      </c>
    </row>
    <row r="46" spans="3:5" ht="13.5">
      <c r="C46" s="101"/>
      <c r="D46" s="103"/>
      <c r="E46" s="101"/>
    </row>
    <row r="47" spans="1:5" ht="13.5">
      <c r="A47" s="3" t="s">
        <v>49</v>
      </c>
      <c r="C47" s="101">
        <v>-540</v>
      </c>
      <c r="D47" s="189">
        <f>D29+D38+D45</f>
        <v>4231</v>
      </c>
      <c r="E47" s="101">
        <f>E29+E38+E45</f>
        <v>-657</v>
      </c>
    </row>
    <row r="48" spans="1:5" ht="13.5">
      <c r="A48" s="3" t="s">
        <v>50</v>
      </c>
      <c r="C48" s="109">
        <f>'Balance Sheet'!E17</f>
        <v>4406</v>
      </c>
      <c r="D48" s="100" t="s">
        <v>112</v>
      </c>
      <c r="E48" s="101">
        <v>5063</v>
      </c>
    </row>
    <row r="49" spans="1:5" s="2" customFormat="1" ht="15.75" thickBot="1">
      <c r="A49" s="2" t="s">
        <v>51</v>
      </c>
      <c r="C49" s="115">
        <f>SUM(C47:C48)</f>
        <v>3866</v>
      </c>
      <c r="D49" s="115">
        <f>SUM(D47:D48)</f>
        <v>4231</v>
      </c>
      <c r="E49" s="115">
        <f>SUM(E47:E48)</f>
        <v>4406</v>
      </c>
    </row>
    <row r="50" spans="3:5" ht="14.25" thickTop="1">
      <c r="C50" s="104"/>
      <c r="D50" s="103"/>
      <c r="E50" s="112"/>
    </row>
    <row r="51" spans="1:5" ht="15">
      <c r="A51" s="2" t="s">
        <v>87</v>
      </c>
      <c r="C51" s="112"/>
      <c r="D51" s="103"/>
      <c r="E51" s="112"/>
    </row>
    <row r="52" spans="3:5" ht="7.5" customHeight="1">
      <c r="C52" s="112"/>
      <c r="D52" s="103"/>
      <c r="E52" s="112"/>
    </row>
    <row r="53" spans="1:5" ht="14.25" thickBot="1">
      <c r="A53" s="3" t="s">
        <v>88</v>
      </c>
      <c r="C53" s="116">
        <f>'Balance Sheet'!C17</f>
        <v>3865.55125</v>
      </c>
      <c r="D53" s="100" t="s">
        <v>114</v>
      </c>
      <c r="E53" s="116">
        <v>4406</v>
      </c>
    </row>
    <row r="54" spans="3:5" s="2" customFormat="1" ht="16.5" thickBot="1" thickTop="1">
      <c r="C54" s="18"/>
      <c r="D54" s="16" t="s">
        <v>113</v>
      </c>
      <c r="E54" s="17"/>
    </row>
    <row r="55" spans="1:4" ht="14.25" thickTop="1">
      <c r="A55" s="5"/>
      <c r="D55" s="14"/>
    </row>
    <row r="56" spans="1:5" ht="12.75" customHeight="1">
      <c r="A56" s="196" t="s">
        <v>124</v>
      </c>
      <c r="B56" s="196"/>
      <c r="C56" s="196"/>
      <c r="D56" s="197"/>
      <c r="E56" s="197"/>
    </row>
    <row r="57" spans="1:5" ht="12.75" customHeight="1">
      <c r="A57" s="196"/>
      <c r="B57" s="196"/>
      <c r="C57" s="196"/>
      <c r="D57" s="197"/>
      <c r="E57" s="197"/>
    </row>
    <row r="58" spans="1:5" ht="13.5">
      <c r="A58" s="196"/>
      <c r="B58" s="196"/>
      <c r="C58" s="196"/>
      <c r="D58" s="197"/>
      <c r="E58" s="197"/>
    </row>
  </sheetData>
  <mergeCells count="1">
    <mergeCell ref="A56:E58"/>
  </mergeCells>
  <printOptions horizontalCentered="1"/>
  <pageMargins left="0.8" right="0.25" top="0.4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9">
      <selection activeCell="B23" sqref="B23"/>
    </sheetView>
  </sheetViews>
  <sheetFormatPr defaultColWidth="9.33203125" defaultRowHeight="11.25"/>
  <cols>
    <col min="1" max="1" width="2.83203125" style="127" bestFit="1" customWidth="1"/>
    <col min="2" max="2" width="30" style="126" customWidth="1"/>
    <col min="3" max="3" width="19.66015625" style="126" customWidth="1"/>
    <col min="4" max="4" width="20.66015625" style="126" customWidth="1"/>
    <col min="5" max="5" width="20" style="126" customWidth="1"/>
    <col min="6" max="6" width="21.33203125" style="126" customWidth="1"/>
    <col min="7" max="16384" width="9.33203125" style="126" customWidth="1"/>
  </cols>
  <sheetData>
    <row r="1" ht="15.75">
      <c r="A1" s="125" t="s">
        <v>0</v>
      </c>
    </row>
    <row r="2" ht="15.75">
      <c r="A2" s="125" t="str">
        <f>CashFlow!A2</f>
        <v>QUARTERLY REPORT - SECOND QUARTER</v>
      </c>
    </row>
    <row r="3" ht="12.75">
      <c r="B3" s="128"/>
    </row>
    <row r="4" spans="1:6" ht="12.75">
      <c r="A4" s="129"/>
      <c r="B4" s="130" t="s">
        <v>59</v>
      </c>
      <c r="C4" s="131"/>
      <c r="D4" s="131"/>
      <c r="E4" s="131"/>
      <c r="F4" s="132"/>
    </row>
    <row r="5" spans="1:6" ht="12.75">
      <c r="A5" s="133"/>
      <c r="B5" s="199" t="s">
        <v>132</v>
      </c>
      <c r="C5" s="199"/>
      <c r="D5" s="199"/>
      <c r="E5" s="199"/>
      <c r="F5" s="200"/>
    </row>
    <row r="6" spans="1:6" ht="7.5" customHeight="1">
      <c r="A6" s="134"/>
      <c r="B6" s="135"/>
      <c r="C6" s="135"/>
      <c r="D6" s="135"/>
      <c r="E6" s="135"/>
      <c r="F6" s="136"/>
    </row>
    <row r="7" spans="1:6" s="139" customFormat="1" ht="12.75">
      <c r="A7" s="137"/>
      <c r="B7" s="138"/>
      <c r="C7" s="201" t="s">
        <v>6</v>
      </c>
      <c r="D7" s="202"/>
      <c r="E7" s="201" t="s">
        <v>7</v>
      </c>
      <c r="F7" s="202"/>
    </row>
    <row r="8" spans="1:6" s="139" customFormat="1" ht="36">
      <c r="A8" s="140"/>
      <c r="B8" s="141"/>
      <c r="C8" s="124" t="s">
        <v>70</v>
      </c>
      <c r="D8" s="123" t="s">
        <v>71</v>
      </c>
      <c r="E8" s="124" t="s">
        <v>72</v>
      </c>
      <c r="F8" s="123" t="s">
        <v>73</v>
      </c>
    </row>
    <row r="9" spans="1:6" s="146" customFormat="1" ht="12.75">
      <c r="A9" s="142"/>
      <c r="B9" s="143"/>
      <c r="C9" s="144">
        <f>'Balance Sheet'!C7</f>
        <v>38776</v>
      </c>
      <c r="D9" s="145">
        <f>'Income Statement'!D8</f>
        <v>38411</v>
      </c>
      <c r="E9" s="144">
        <f>C9</f>
        <v>38776</v>
      </c>
      <c r="F9" s="145">
        <f>D9</f>
        <v>38411</v>
      </c>
    </row>
    <row r="10" spans="1:6" s="146" customFormat="1" ht="12.75">
      <c r="A10" s="147"/>
      <c r="B10" s="148"/>
      <c r="C10" s="149" t="s">
        <v>5</v>
      </c>
      <c r="D10" s="150" t="s">
        <v>5</v>
      </c>
      <c r="E10" s="149" t="s">
        <v>5</v>
      </c>
      <c r="F10" s="150" t="s">
        <v>5</v>
      </c>
    </row>
    <row r="11" spans="1:6" s="153" customFormat="1" ht="12">
      <c r="A11" s="151"/>
      <c r="B11" s="152"/>
      <c r="D11" s="154"/>
      <c r="F11" s="155"/>
    </row>
    <row r="12" spans="1:6" s="153" customFormat="1" ht="12">
      <c r="A12" s="156" t="s">
        <v>89</v>
      </c>
      <c r="B12" s="157" t="s">
        <v>1</v>
      </c>
      <c r="C12" s="158">
        <f>'Income Statement'!C11</f>
        <v>573</v>
      </c>
      <c r="D12" s="159">
        <f>'Income Statement'!D11</f>
        <v>660</v>
      </c>
      <c r="E12" s="158">
        <f>'Income Statement'!E11</f>
        <v>1224.424</v>
      </c>
      <c r="F12" s="158">
        <f>'Income Statement'!F11</f>
        <v>1527</v>
      </c>
    </row>
    <row r="13" spans="1:6" s="153" customFormat="1" ht="12">
      <c r="A13" s="156" t="s">
        <v>90</v>
      </c>
      <c r="B13" s="157" t="s">
        <v>60</v>
      </c>
      <c r="C13" s="158">
        <f>'Income Statement'!C18</f>
        <v>-363.114</v>
      </c>
      <c r="D13" s="159">
        <f>'Income Statement'!D18</f>
        <v>-107</v>
      </c>
      <c r="E13" s="158">
        <f>'Income Statement'!E18</f>
        <v>-638.863</v>
      </c>
      <c r="F13" s="158">
        <f>'Income Statement'!F18</f>
        <v>93</v>
      </c>
    </row>
    <row r="14" spans="1:6" s="153" customFormat="1" ht="12.75" customHeight="1">
      <c r="A14" s="156" t="s">
        <v>91</v>
      </c>
      <c r="B14" s="203" t="s">
        <v>61</v>
      </c>
      <c r="C14" s="204">
        <f>'Income Statement'!C20</f>
        <v>-363.114</v>
      </c>
      <c r="D14" s="204">
        <f>'Income Statement'!D20</f>
        <v>-107</v>
      </c>
      <c r="E14" s="204">
        <f>'Income Statement'!E20</f>
        <v>-638.863</v>
      </c>
      <c r="F14" s="204">
        <f>'Income Statement'!F20</f>
        <v>92</v>
      </c>
    </row>
    <row r="15" spans="1:6" s="153" customFormat="1" ht="12.75" customHeight="1">
      <c r="A15" s="156"/>
      <c r="B15" s="203"/>
      <c r="C15" s="204"/>
      <c r="D15" s="204"/>
      <c r="E15" s="204"/>
      <c r="F15" s="204"/>
    </row>
    <row r="16" spans="1:6" s="153" customFormat="1" ht="12">
      <c r="A16" s="156" t="s">
        <v>92</v>
      </c>
      <c r="B16" s="157" t="s">
        <v>62</v>
      </c>
      <c r="C16" s="158">
        <f>'Income Statement'!C22</f>
        <v>-363.114</v>
      </c>
      <c r="D16" s="160">
        <f>'Income Statement'!D22</f>
        <v>-107</v>
      </c>
      <c r="E16" s="158">
        <f>'Income Statement'!E22</f>
        <v>-638.863</v>
      </c>
      <c r="F16" s="158">
        <f>'Income Statement'!F22</f>
        <v>92</v>
      </c>
    </row>
    <row r="17" spans="1:6" s="153" customFormat="1" ht="12.75" customHeight="1">
      <c r="A17" s="156" t="s">
        <v>93</v>
      </c>
      <c r="B17" s="198" t="s">
        <v>63</v>
      </c>
      <c r="C17" s="205">
        <f>'Income Statement'!C24</f>
        <v>-0.363114</v>
      </c>
      <c r="D17" s="205">
        <f>'Income Statement'!D24</f>
        <v>-0.107</v>
      </c>
      <c r="E17" s="205">
        <f>'Income Statement'!E24</f>
        <v>-0.6388630000000001</v>
      </c>
      <c r="F17" s="206">
        <f>'Income Statement'!F24</f>
        <v>0.092</v>
      </c>
    </row>
    <row r="18" spans="1:6" s="153" customFormat="1" ht="12.75" customHeight="1">
      <c r="A18" s="156"/>
      <c r="B18" s="198"/>
      <c r="C18" s="205"/>
      <c r="D18" s="205"/>
      <c r="E18" s="205"/>
      <c r="F18" s="206"/>
    </row>
    <row r="19" spans="1:6" s="153" customFormat="1" ht="12">
      <c r="A19" s="156" t="s">
        <v>94</v>
      </c>
      <c r="B19" s="157" t="s">
        <v>64</v>
      </c>
      <c r="C19" s="158">
        <v>0</v>
      </c>
      <c r="D19" s="159" t="s">
        <v>99</v>
      </c>
      <c r="E19" s="158">
        <v>0</v>
      </c>
      <c r="F19" s="161" t="s">
        <v>99</v>
      </c>
    </row>
    <row r="20" spans="1:6" s="153" customFormat="1" ht="12">
      <c r="A20" s="162"/>
      <c r="B20" s="163"/>
      <c r="C20" s="164"/>
      <c r="D20" s="165"/>
      <c r="E20" s="164"/>
      <c r="F20" s="166"/>
    </row>
    <row r="21" spans="1:6" s="169" customFormat="1" ht="36.75" customHeight="1">
      <c r="A21" s="167"/>
      <c r="B21" s="168"/>
      <c r="C21" s="209" t="s">
        <v>65</v>
      </c>
      <c r="D21" s="210"/>
      <c r="E21" s="209" t="s">
        <v>66</v>
      </c>
      <c r="F21" s="210"/>
    </row>
    <row r="22" spans="1:6" s="173" customFormat="1" ht="12">
      <c r="A22" s="170"/>
      <c r="B22" s="157"/>
      <c r="C22" s="171"/>
      <c r="D22" s="172"/>
      <c r="E22" s="171"/>
      <c r="F22" s="172"/>
    </row>
    <row r="23" spans="1:6" s="176" customFormat="1" ht="34.5" customHeight="1">
      <c r="A23" s="174" t="s">
        <v>95</v>
      </c>
      <c r="B23" s="175" t="s">
        <v>136</v>
      </c>
      <c r="C23" s="207">
        <f>'Balance Sheet'!C42</f>
        <v>0.13444070190000001</v>
      </c>
      <c r="D23" s="208"/>
      <c r="E23" s="207">
        <f>'Balance Sheet'!E42</f>
        <v>0.14083</v>
      </c>
      <c r="F23" s="208"/>
    </row>
    <row r="26" spans="1:6" ht="12.75">
      <c r="A26" s="129"/>
      <c r="B26" s="130" t="s">
        <v>67</v>
      </c>
      <c r="C26" s="131"/>
      <c r="D26" s="131"/>
      <c r="E26" s="131"/>
      <c r="F26" s="132"/>
    </row>
    <row r="27" spans="1:6" ht="7.5" customHeight="1">
      <c r="A27" s="134"/>
      <c r="B27" s="135"/>
      <c r="C27" s="135"/>
      <c r="D27" s="135"/>
      <c r="E27" s="135"/>
      <c r="F27" s="136"/>
    </row>
    <row r="28" spans="1:6" ht="12.75">
      <c r="A28" s="137"/>
      <c r="B28" s="138"/>
      <c r="C28" s="201" t="s">
        <v>6</v>
      </c>
      <c r="D28" s="202"/>
      <c r="E28" s="201" t="s">
        <v>7</v>
      </c>
      <c r="F28" s="202"/>
    </row>
    <row r="29" spans="1:6" ht="36">
      <c r="A29" s="140"/>
      <c r="B29" s="141"/>
      <c r="C29" s="124" t="s">
        <v>70</v>
      </c>
      <c r="D29" s="123" t="s">
        <v>71</v>
      </c>
      <c r="E29" s="124" t="s">
        <v>72</v>
      </c>
      <c r="F29" s="123" t="s">
        <v>73</v>
      </c>
    </row>
    <row r="30" spans="1:6" ht="12.75">
      <c r="A30" s="142"/>
      <c r="B30" s="143"/>
      <c r="C30" s="177">
        <f>C9</f>
        <v>38776</v>
      </c>
      <c r="D30" s="178">
        <f>D9</f>
        <v>38411</v>
      </c>
      <c r="E30" s="177">
        <f>E9</f>
        <v>38776</v>
      </c>
      <c r="F30" s="178">
        <f>F9</f>
        <v>38411</v>
      </c>
    </row>
    <row r="31" spans="1:6" ht="12.75">
      <c r="A31" s="147"/>
      <c r="B31" s="148"/>
      <c r="C31" s="179" t="s">
        <v>5</v>
      </c>
      <c r="D31" s="180" t="s">
        <v>5</v>
      </c>
      <c r="E31" s="179" t="s">
        <v>5</v>
      </c>
      <c r="F31" s="180" t="s">
        <v>5</v>
      </c>
    </row>
    <row r="32" spans="1:6" s="153" customFormat="1" ht="12">
      <c r="A32" s="151"/>
      <c r="B32" s="152"/>
      <c r="D32" s="154"/>
      <c r="F32" s="155"/>
    </row>
    <row r="33" spans="1:6" s="153" customFormat="1" ht="12">
      <c r="A33" s="156" t="s">
        <v>89</v>
      </c>
      <c r="B33" s="157" t="s">
        <v>96</v>
      </c>
      <c r="C33" s="158">
        <f>+'Income Statement'!C15</f>
        <v>-389</v>
      </c>
      <c r="D33" s="159">
        <f>'Income Statement'!D15</f>
        <v>-136</v>
      </c>
      <c r="E33" s="158">
        <f>+'Income Statement'!E15</f>
        <v>-691.576</v>
      </c>
      <c r="F33" s="161">
        <f>'Income Statement'!F15</f>
        <v>32</v>
      </c>
    </row>
    <row r="34" spans="1:6" s="153" customFormat="1" ht="12">
      <c r="A34" s="156" t="s">
        <v>90</v>
      </c>
      <c r="B34" s="157" t="s">
        <v>68</v>
      </c>
      <c r="C34" s="158">
        <f>+'Income Statement'!C16</f>
        <v>25.886</v>
      </c>
      <c r="D34" s="159">
        <f>'Income Statement'!D16</f>
        <v>29</v>
      </c>
      <c r="E34" s="158">
        <f>+'Income Statement'!E16</f>
        <v>52.713</v>
      </c>
      <c r="F34" s="161">
        <f>'Income Statement'!F16</f>
        <v>61</v>
      </c>
    </row>
    <row r="35" spans="1:6" s="153" customFormat="1" ht="12">
      <c r="A35" s="156" t="s">
        <v>91</v>
      </c>
      <c r="B35" s="181" t="s">
        <v>69</v>
      </c>
      <c r="C35" s="158">
        <f>CashFlow!C19/1000</f>
        <v>0</v>
      </c>
      <c r="D35" s="161" t="s">
        <v>99</v>
      </c>
      <c r="E35" s="158">
        <f>C35</f>
        <v>0</v>
      </c>
      <c r="F35" s="161" t="s">
        <v>99</v>
      </c>
    </row>
    <row r="36" spans="1:6" s="153" customFormat="1" ht="12">
      <c r="A36" s="162"/>
      <c r="B36" s="163"/>
      <c r="C36" s="182"/>
      <c r="D36" s="183"/>
      <c r="E36" s="182"/>
      <c r="F36" s="184"/>
    </row>
    <row r="39" spans="1:6" ht="12.75">
      <c r="A39" s="153"/>
      <c r="B39" s="153"/>
      <c r="C39" s="153"/>
      <c r="D39" s="153"/>
      <c r="E39" s="153"/>
      <c r="F39" s="153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8">
      <selection activeCell="H11" sqref="H11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0</v>
      </c>
    </row>
    <row r="2" ht="16.5">
      <c r="A2" s="20" t="str">
        <f>'Summary of Key Info'!A2</f>
        <v>QUARTERLY REPORT - SECOND QUARTER</v>
      </c>
    </row>
    <row r="4" ht="15">
      <c r="A4" s="2" t="s">
        <v>135</v>
      </c>
    </row>
    <row r="5" ht="15">
      <c r="A5" s="2" t="s">
        <v>133</v>
      </c>
    </row>
    <row r="6" ht="15">
      <c r="A6" s="2"/>
    </row>
    <row r="7" ht="7.5" customHeight="1"/>
    <row r="8" spans="2:8" s="7" customFormat="1" ht="27">
      <c r="B8" s="22" t="s">
        <v>52</v>
      </c>
      <c r="C8" s="22"/>
      <c r="D8" s="22" t="s">
        <v>53</v>
      </c>
      <c r="E8" s="22"/>
      <c r="F8" s="22" t="s">
        <v>54</v>
      </c>
      <c r="H8" s="22" t="s">
        <v>98</v>
      </c>
    </row>
    <row r="9" spans="1:10" s="4" customFormat="1" ht="15">
      <c r="A9" s="1"/>
      <c r="B9" s="24" t="s">
        <v>5</v>
      </c>
      <c r="C9" s="21"/>
      <c r="D9" s="24" t="s">
        <v>5</v>
      </c>
      <c r="E9" s="21"/>
      <c r="F9" s="24" t="s">
        <v>5</v>
      </c>
      <c r="G9" s="2"/>
      <c r="H9" s="24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121</v>
      </c>
      <c r="B11" s="9">
        <v>10000</v>
      </c>
      <c r="C11" s="9"/>
      <c r="D11" s="9">
        <v>2032.07</v>
      </c>
      <c r="E11" s="9"/>
      <c r="F11" s="25">
        <f>2296</f>
        <v>2296</v>
      </c>
      <c r="G11" s="9"/>
      <c r="H11" s="9">
        <f>SUM(B11:F11)</f>
        <v>14328.07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2" customFormat="1" ht="13.5">
      <c r="A13" s="3" t="s">
        <v>55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56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57</v>
      </c>
      <c r="B15" s="9">
        <v>0</v>
      </c>
      <c r="C15" s="9"/>
      <c r="D15" s="9">
        <v>0</v>
      </c>
      <c r="E15" s="9"/>
      <c r="F15" s="25">
        <v>-245</v>
      </c>
      <c r="G15" s="9"/>
      <c r="H15" s="9">
        <f>SUM(B15:F15)</f>
        <v>-245</v>
      </c>
      <c r="I15" s="3"/>
      <c r="J15" s="3"/>
    </row>
    <row r="16" spans="1:10" s="12" customFormat="1" ht="13.5">
      <c r="A16" s="3" t="s">
        <v>58</v>
      </c>
      <c r="B16" s="9">
        <v>0</v>
      </c>
      <c r="C16" s="9"/>
      <c r="D16" s="9">
        <v>0</v>
      </c>
      <c r="E16" s="9"/>
      <c r="F16" s="9">
        <v>0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">
      <c r="A18" s="2" t="s">
        <v>122</v>
      </c>
      <c r="B18" s="120">
        <f>SUM(B11:B17)</f>
        <v>10000</v>
      </c>
      <c r="C18" s="28"/>
      <c r="D18" s="120">
        <f>SUM(D11:D17)</f>
        <v>2032.07</v>
      </c>
      <c r="E18" s="121"/>
      <c r="F18" s="120">
        <f>SUM(F11:F17)</f>
        <v>2051</v>
      </c>
      <c r="G18" s="121"/>
      <c r="H18" s="120">
        <f>SUM(H11:H16)</f>
        <v>14083.07</v>
      </c>
      <c r="I18" s="2"/>
      <c r="J18" s="2"/>
    </row>
    <row r="19" spans="2:8" ht="13.5">
      <c r="B19" s="14"/>
      <c r="C19" s="14"/>
      <c r="D19" s="14"/>
      <c r="E19" s="14"/>
      <c r="F19" s="14"/>
      <c r="G19" s="14"/>
      <c r="H19" s="14"/>
    </row>
    <row r="20" spans="1:10" s="12" customFormat="1" ht="13.5">
      <c r="A20" s="3" t="s">
        <v>55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2" customFormat="1" ht="13.5">
      <c r="A21" s="3" t="s">
        <v>56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2" customFormat="1" ht="13.5">
      <c r="A22" s="3" t="s">
        <v>57</v>
      </c>
      <c r="B22" s="9">
        <v>0</v>
      </c>
      <c r="C22" s="9"/>
      <c r="D22" s="9">
        <v>0</v>
      </c>
      <c r="E22" s="9"/>
      <c r="F22" s="25">
        <f>'Summary of Key Info'!E16</f>
        <v>-638.863</v>
      </c>
      <c r="G22" s="9"/>
      <c r="H22" s="9">
        <f>SUM(B22:F22)</f>
        <v>-638.863</v>
      </c>
      <c r="I22" s="3"/>
      <c r="J22" s="3"/>
    </row>
    <row r="23" spans="1:10" s="12" customFormat="1" ht="13.5">
      <c r="A23" s="3" t="s">
        <v>58</v>
      </c>
      <c r="B23" s="9">
        <v>0</v>
      </c>
      <c r="C23" s="9"/>
      <c r="D23" s="9">
        <v>0</v>
      </c>
      <c r="E23" s="9"/>
      <c r="F23" s="9">
        <v>0</v>
      </c>
      <c r="G23" s="9"/>
      <c r="H23" s="9">
        <f>SUM(B23:F23)</f>
        <v>0</v>
      </c>
      <c r="I23" s="3"/>
      <c r="J23" s="3"/>
    </row>
    <row r="24" spans="2:8" ht="13.5">
      <c r="B24" s="14"/>
      <c r="C24" s="14"/>
      <c r="D24" s="14"/>
      <c r="E24" s="14"/>
      <c r="F24" s="14"/>
      <c r="G24" s="14"/>
      <c r="H24" s="14"/>
    </row>
    <row r="25" spans="1:10" s="13" customFormat="1" ht="15.75" thickBot="1">
      <c r="A25" s="2" t="s">
        <v>134</v>
      </c>
      <c r="B25" s="27">
        <f>SUM(B18:B24)</f>
        <v>10000</v>
      </c>
      <c r="C25" s="28"/>
      <c r="D25" s="27">
        <f>SUM(D18:D24)</f>
        <v>2032.07</v>
      </c>
      <c r="E25" s="121"/>
      <c r="F25" s="27">
        <f>SUM(F18:F24)</f>
        <v>1412.137</v>
      </c>
      <c r="G25" s="121"/>
      <c r="H25" s="27">
        <f>SUM(H18:H23)</f>
        <v>13444.207</v>
      </c>
      <c r="I25" s="2"/>
      <c r="J25" s="2"/>
    </row>
    <row r="26" spans="2:6" ht="14.25" thickTop="1">
      <c r="B26" s="10"/>
      <c r="C26" s="10"/>
      <c r="D26" s="10"/>
      <c r="E26" s="10"/>
      <c r="F26" s="10"/>
    </row>
    <row r="27" spans="2:6" ht="13.5">
      <c r="B27" s="10"/>
      <c r="C27" s="10"/>
      <c r="D27" s="10"/>
      <c r="E27" s="10"/>
      <c r="F27" s="10"/>
    </row>
    <row r="28" spans="1:8" ht="13.5">
      <c r="A28" s="5"/>
      <c r="B28" s="11"/>
      <c r="C28" s="11"/>
      <c r="D28" s="11"/>
      <c r="E28" s="11"/>
      <c r="F28" s="6"/>
      <c r="G28" s="11"/>
      <c r="H28" s="6"/>
    </row>
    <row r="29" spans="1:8" ht="15" customHeight="1">
      <c r="A29" s="5"/>
      <c r="B29" s="11"/>
      <c r="C29" s="11"/>
      <c r="D29" s="11"/>
      <c r="E29" s="11"/>
      <c r="F29" s="6"/>
      <c r="G29" s="11"/>
      <c r="H29" s="6"/>
    </row>
    <row r="32" spans="1:8" ht="49.5" customHeight="1">
      <c r="A32" s="211" t="s">
        <v>123</v>
      </c>
      <c r="B32" s="212"/>
      <c r="C32" s="212"/>
      <c r="D32" s="212"/>
      <c r="E32" s="212"/>
      <c r="F32" s="212"/>
      <c r="G32" s="212"/>
      <c r="H32" s="212"/>
    </row>
    <row r="33" spans="1:8" ht="19.5" customHeight="1">
      <c r="A33" s="23"/>
      <c r="B33" s="23"/>
      <c r="C33" s="23"/>
      <c r="D33" s="23"/>
      <c r="E33" s="23"/>
      <c r="F33" s="23"/>
      <c r="G33" s="23"/>
      <c r="H33" s="23"/>
    </row>
  </sheetData>
  <mergeCells count="1">
    <mergeCell ref="A32:H32"/>
  </mergeCells>
  <printOptions horizontalCentered="1"/>
  <pageMargins left="0.8" right="0.2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2006-04-13T07:46:04Z</cp:lastPrinted>
  <dcterms:created xsi:type="dcterms:W3CDTF">2004-01-05T07:41:54Z</dcterms:created>
  <dcterms:modified xsi:type="dcterms:W3CDTF">2006-04-25T08:14:36Z</dcterms:modified>
  <cp:category/>
  <cp:version/>
  <cp:contentType/>
  <cp:contentStatus/>
</cp:coreProperties>
</file>